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6416" windowHeight="7236" activeTab="0"/>
  </bookViews>
  <sheets>
    <sheet name="a4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<sst xmlns="http://schemas.openxmlformats.org/spreadsheetml/2006/main" count="79" uniqueCount="78">
  <si>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DCO</t>
  </si>
  <si>
    <t>DIST</t>
  </si>
  <si>
    <t>---</t>
  </si>
  <si>
    <t>-------------------------</t>
  </si>
  <si>
    <t>Augusta Independent Schoo</t>
  </si>
  <si>
    <t>013-08</t>
  </si>
  <si>
    <t>Ballard County Schools</t>
  </si>
  <si>
    <t>015-08</t>
  </si>
  <si>
    <t>Calloway County Schools</t>
  </si>
  <si>
    <t>085-11</t>
  </si>
  <si>
    <t>Campbell County Schools</t>
  </si>
  <si>
    <t>091-10</t>
  </si>
  <si>
    <t>Cloverport Independent Sc</t>
  </si>
  <si>
    <t>132-07</t>
  </si>
  <si>
    <t>Dawson Springs Independen</t>
  </si>
  <si>
    <t>146-07</t>
  </si>
  <si>
    <t>Erlanger Elsmere Independ</t>
  </si>
  <si>
    <t>157-10</t>
  </si>
  <si>
    <t>Fleming County Schools</t>
  </si>
  <si>
    <t>171-09</t>
  </si>
  <si>
    <t>Fulton County Schools</t>
  </si>
  <si>
    <t>185-09</t>
  </si>
  <si>
    <t>185-10</t>
  </si>
  <si>
    <t>Garrard County Schools</t>
  </si>
  <si>
    <t>195-14</t>
  </si>
  <si>
    <t>Hancock County Schools</t>
  </si>
  <si>
    <t>225-05</t>
  </si>
  <si>
    <t>Harlan County Schools</t>
  </si>
  <si>
    <t>235-15</t>
  </si>
  <si>
    <t>Harlan Independent School</t>
  </si>
  <si>
    <t>236-11</t>
  </si>
  <si>
    <t>Hazard Independent School</t>
  </si>
  <si>
    <t>246-02</t>
  </si>
  <si>
    <t>Lawrence County Schools</t>
  </si>
  <si>
    <t>315-07</t>
  </si>
  <si>
    <t>Leslie County Schools</t>
  </si>
  <si>
    <t>325-10</t>
  </si>
  <si>
    <t>Lewis County Schools</t>
  </si>
  <si>
    <t>335-19</t>
  </si>
  <si>
    <t>Menifee County Schools</t>
  </si>
  <si>
    <t>415-09</t>
  </si>
  <si>
    <t>Metcalfe County Schools</t>
  </si>
  <si>
    <t>425-10</t>
  </si>
  <si>
    <t>Muhlenberg County Schools</t>
  </si>
  <si>
    <t>445-11</t>
  </si>
  <si>
    <t>Nelson County Schools</t>
  </si>
  <si>
    <t>451-15</t>
  </si>
  <si>
    <t>Paris Independent Schools</t>
  </si>
  <si>
    <t>478-14</t>
  </si>
  <si>
    <t>Powell County Schools</t>
  </si>
  <si>
    <t>495-13</t>
  </si>
  <si>
    <t>Raceland Independent Scho</t>
  </si>
  <si>
    <t>502-08</t>
  </si>
  <si>
    <t>Robertson County Schools</t>
  </si>
  <si>
    <t>505-04</t>
  </si>
  <si>
    <t>Russell County Schools</t>
  </si>
  <si>
    <t>521-14</t>
  </si>
  <si>
    <t>Webster County Schools</t>
  </si>
  <si>
    <t>585-07</t>
  </si>
  <si>
    <t>Williamsburg Independent</t>
  </si>
  <si>
    <t>592-09</t>
  </si>
  <si>
    <t>Williamstown Independent</t>
  </si>
  <si>
    <t>593-13</t>
  </si>
  <si>
    <t>_x000C__x001B_4</t>
  </si>
  <si>
    <t>l Issues        30</t>
  </si>
  <si>
    <t>FY2012-13</t>
  </si>
  <si>
    <t>FY2013-14</t>
  </si>
  <si>
    <t>FY2014-15</t>
  </si>
  <si>
    <t>FY2015-16</t>
  </si>
  <si>
    <t>FY2016-17</t>
  </si>
  <si>
    <t>FY2017-18</t>
  </si>
  <si>
    <t>FY2018-19</t>
  </si>
  <si>
    <t>FY2019-20</t>
  </si>
  <si>
    <t>Difference</t>
  </si>
  <si>
    <t>Total</t>
  </si>
  <si>
    <t xml:space="preserve">SFCC </t>
  </si>
  <si>
    <t>Composite Payment sold 11/24/2009</t>
  </si>
  <si>
    <t>Identifier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</si>
</sst>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38" fontId="0" fillId="0" borderId="0" xfId="0" applyNumberFormat="1" applyAlignment="1" applyProtection="1">
      <alignment/>
      <protection locked="0"/>
    </xf>
    <xf numFmtId="164" fontId="0" fillId="0" borderId="0" xfId="42" applyNumberFormat="1" applyFont="1" applyAlignment="1" applyProtection="1">
      <alignment/>
      <protection locked="0"/>
    </xf>
    <xf numFmtId="38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16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4" sqref="H14"/>
    </sheetView>
  </sheetViews>
  <sheetFormatPr defaultColWidth="9.140625" defaultRowHeight="15"/>
  <cols>
    <col min="3" max="3" width="26.7109375" style="0" bestFit="1" customWidth="1"/>
    <col min="5" max="5" width="9.8515625" style="0" hidden="1" customWidth="1"/>
    <col min="6" max="6" width="9.7109375" style="0" hidden="1" customWidth="1"/>
    <col min="7" max="12" width="9.7109375" style="0" customWidth="1"/>
  </cols>
  <sheetData>
    <row r="1" spans="2:12" ht="14.25">
      <c r="B1" t="s">
        <v>0</v>
      </c>
      <c r="C1" t="s">
        <v>1</v>
      </c>
      <c r="D1" t="s">
        <v>75</v>
      </c>
      <c r="E1" t="s">
        <v>65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K1" t="s">
        <v>71</v>
      </c>
      <c r="L1" t="s">
        <v>72</v>
      </c>
    </row>
    <row r="2" spans="2:4" ht="14.25">
      <c r="B2" t="s">
        <v>2</v>
      </c>
      <c r="C2" t="s">
        <v>3</v>
      </c>
      <c r="D2" t="s">
        <v>77</v>
      </c>
    </row>
    <row r="4" spans="2:12" ht="14.25">
      <c r="B4">
        <v>13</v>
      </c>
      <c r="C4" t="s">
        <v>4</v>
      </c>
      <c r="D4" t="s">
        <v>5</v>
      </c>
      <c r="E4" s="1">
        <v>34504.45</v>
      </c>
      <c r="F4" s="1">
        <v>34559.18</v>
      </c>
      <c r="G4" s="1">
        <v>34686.16</v>
      </c>
      <c r="H4" s="1">
        <v>34802.99</v>
      </c>
      <c r="I4" s="1">
        <v>34858.63</v>
      </c>
      <c r="J4" s="1">
        <v>34900.51</v>
      </c>
      <c r="K4" s="1">
        <v>34967.13</v>
      </c>
      <c r="L4" s="1"/>
    </row>
    <row r="5" spans="2:12" ht="14.25">
      <c r="B5">
        <v>15</v>
      </c>
      <c r="C5" t="s">
        <v>6</v>
      </c>
      <c r="D5" t="s">
        <v>7</v>
      </c>
      <c r="E5" s="1">
        <v>18012.89</v>
      </c>
      <c r="F5" s="1">
        <v>18351.56</v>
      </c>
      <c r="G5" s="1">
        <v>18676.43</v>
      </c>
      <c r="H5" s="1">
        <v>18942.89</v>
      </c>
      <c r="I5" s="1">
        <v>18139.44</v>
      </c>
      <c r="J5" s="1">
        <v>18290.2</v>
      </c>
      <c r="K5" s="1">
        <v>18405.3</v>
      </c>
      <c r="L5" s="1"/>
    </row>
    <row r="6" spans="2:12" ht="14.25">
      <c r="B6">
        <v>85</v>
      </c>
      <c r="C6" t="s">
        <v>8</v>
      </c>
      <c r="D6" t="s">
        <v>9</v>
      </c>
      <c r="E6" s="1">
        <v>92798.81</v>
      </c>
      <c r="F6" s="1">
        <v>94359.43</v>
      </c>
      <c r="G6" s="1">
        <v>95844.36</v>
      </c>
      <c r="H6" s="1">
        <v>92014.59</v>
      </c>
      <c r="I6" s="1">
        <v>92870.21</v>
      </c>
      <c r="J6" s="1">
        <v>93407.1</v>
      </c>
      <c r="K6" s="1">
        <v>93725.39</v>
      </c>
      <c r="L6" s="1">
        <v>93619.65</v>
      </c>
    </row>
    <row r="7" spans="2:11" ht="14.25">
      <c r="B7">
        <v>91</v>
      </c>
      <c r="C7" t="s">
        <v>10</v>
      </c>
      <c r="D7" t="s">
        <v>11</v>
      </c>
      <c r="E7" s="1">
        <v>27388.23</v>
      </c>
      <c r="F7" s="1">
        <v>27299.17</v>
      </c>
      <c r="G7" s="1">
        <v>27217.28</v>
      </c>
      <c r="H7" s="1">
        <v>27060.56</v>
      </c>
      <c r="I7" s="1">
        <v>27801.77</v>
      </c>
      <c r="J7" s="1">
        <v>27384.25</v>
      </c>
      <c r="K7" s="1">
        <v>26931.64</v>
      </c>
    </row>
    <row r="8" spans="2:11" ht="14.25">
      <c r="B8">
        <v>132</v>
      </c>
      <c r="C8" t="s">
        <v>12</v>
      </c>
      <c r="D8" t="s">
        <v>13</v>
      </c>
      <c r="E8" s="1">
        <v>25589.44</v>
      </c>
      <c r="F8" s="1">
        <v>25727.42</v>
      </c>
      <c r="G8" s="1">
        <v>25693.4</v>
      </c>
      <c r="H8" s="1">
        <v>26097.81</v>
      </c>
      <c r="I8" s="1">
        <v>25440.44</v>
      </c>
      <c r="J8" s="1">
        <v>25670.35</v>
      </c>
      <c r="K8" s="1">
        <v>25802.59</v>
      </c>
    </row>
    <row r="10" spans="2:11" ht="14.25">
      <c r="B10">
        <v>146</v>
      </c>
      <c r="C10" t="s">
        <v>14</v>
      </c>
      <c r="D10" t="s">
        <v>15</v>
      </c>
      <c r="E10" s="2">
        <f>9165.42+56.15</f>
        <v>9221.57</v>
      </c>
      <c r="F10" s="2">
        <f>9804.61+55.97</f>
        <v>9860.58</v>
      </c>
      <c r="G10" s="2">
        <f>7404.85+2061.44</f>
        <v>9466.29</v>
      </c>
      <c r="H10" s="2">
        <v>10107.53</v>
      </c>
      <c r="I10" s="2">
        <v>9635.09</v>
      </c>
      <c r="J10" s="2">
        <v>9144.55</v>
      </c>
      <c r="K10" s="2">
        <v>9661.49</v>
      </c>
    </row>
    <row r="11" spans="2:11" ht="14.25">
      <c r="B11">
        <v>157</v>
      </c>
      <c r="C11" t="s">
        <v>16</v>
      </c>
      <c r="D11" t="s">
        <v>17</v>
      </c>
      <c r="E11" s="1">
        <v>8962.83</v>
      </c>
      <c r="F11" s="1">
        <v>8961.46</v>
      </c>
      <c r="G11" s="1">
        <v>8963.1</v>
      </c>
      <c r="H11" s="1">
        <v>8962.84</v>
      </c>
      <c r="I11" s="1">
        <v>8963.56</v>
      </c>
      <c r="J11" s="1">
        <v>8962.9</v>
      </c>
      <c r="K11" s="1">
        <v>8964.34</v>
      </c>
    </row>
    <row r="12" spans="2:9" ht="14.25">
      <c r="B12">
        <v>171</v>
      </c>
      <c r="C12" t="s">
        <v>18</v>
      </c>
      <c r="D12" t="s">
        <v>19</v>
      </c>
      <c r="E12" s="1">
        <v>28228.68</v>
      </c>
      <c r="F12" s="1">
        <v>28997.02</v>
      </c>
      <c r="G12" s="1">
        <v>28726.22</v>
      </c>
      <c r="H12" s="1">
        <v>28389.92</v>
      </c>
      <c r="I12" s="1">
        <v>28932.58</v>
      </c>
    </row>
    <row r="13" spans="2:9" ht="14.25">
      <c r="B13">
        <v>185</v>
      </c>
      <c r="C13" t="s">
        <v>20</v>
      </c>
      <c r="D13" t="s">
        <v>21</v>
      </c>
      <c r="E13" s="1">
        <v>19733.72</v>
      </c>
      <c r="F13" s="1">
        <v>16739.07</v>
      </c>
      <c r="G13" s="1">
        <v>16308.37</v>
      </c>
      <c r="H13" s="1">
        <v>18121.7</v>
      </c>
      <c r="I13" s="1">
        <v>17533.11</v>
      </c>
    </row>
    <row r="14" spans="2:12" ht="14.25">
      <c r="B14">
        <v>185</v>
      </c>
      <c r="C14" t="s">
        <v>20</v>
      </c>
      <c r="D14" t="s">
        <v>22</v>
      </c>
      <c r="E14" s="1">
        <v>18539.94</v>
      </c>
      <c r="F14" s="1">
        <v>18792.18</v>
      </c>
      <c r="G14" s="1">
        <v>19023.71</v>
      </c>
      <c r="H14" s="1">
        <v>18187.52</v>
      </c>
      <c r="I14" s="1">
        <v>18320.14</v>
      </c>
      <c r="J14" s="1">
        <v>18384.7</v>
      </c>
      <c r="K14" s="1">
        <v>18403.51</v>
      </c>
      <c r="L14" s="1">
        <v>18382.39</v>
      </c>
    </row>
    <row r="16" spans="2:10" ht="14.25">
      <c r="B16">
        <v>195</v>
      </c>
      <c r="C16" t="s">
        <v>23</v>
      </c>
      <c r="D16" t="s">
        <v>24</v>
      </c>
      <c r="E16" s="1">
        <f>21571.8+2373.76</f>
        <v>23945.559999999998</v>
      </c>
      <c r="F16" s="1">
        <f>21476.39+2374.07</f>
        <v>23850.46</v>
      </c>
      <c r="G16" s="1">
        <f>21531.8+2374.91</f>
        <v>23906.71</v>
      </c>
      <c r="H16" s="1">
        <v>26412.8</v>
      </c>
      <c r="I16" s="1">
        <v>25237.46</v>
      </c>
      <c r="J16" s="1">
        <v>25051.22</v>
      </c>
    </row>
    <row r="17" spans="2:11" ht="14.25">
      <c r="B17">
        <v>225</v>
      </c>
      <c r="C17" t="s">
        <v>25</v>
      </c>
      <c r="D17" t="s">
        <v>26</v>
      </c>
      <c r="E17" s="1">
        <v>28350.04</v>
      </c>
      <c r="F17" s="1">
        <v>28349.68</v>
      </c>
      <c r="G17" s="1">
        <v>28351.47</v>
      </c>
      <c r="H17" s="1">
        <v>28349.41</v>
      </c>
      <c r="I17" s="1">
        <v>28349.6</v>
      </c>
      <c r="J17" s="1">
        <v>15153.61</v>
      </c>
      <c r="K17" s="1">
        <v>15350.46</v>
      </c>
    </row>
    <row r="18" spans="2:11" ht="14.25">
      <c r="B18">
        <v>235</v>
      </c>
      <c r="C18" t="s">
        <v>27</v>
      </c>
      <c r="D18" t="s">
        <v>28</v>
      </c>
      <c r="E18" s="2">
        <v>54263.1</v>
      </c>
      <c r="F18" s="2">
        <v>54055.93</v>
      </c>
      <c r="G18" s="2">
        <v>56349.59</v>
      </c>
      <c r="H18" s="2">
        <v>55922.55</v>
      </c>
      <c r="I18" s="2">
        <v>58215.13</v>
      </c>
      <c r="J18" s="2">
        <v>58318.72</v>
      </c>
      <c r="K18" s="2">
        <v>58299.21</v>
      </c>
    </row>
    <row r="19" spans="2:10" ht="14.25">
      <c r="B19">
        <v>236</v>
      </c>
      <c r="C19" t="s">
        <v>29</v>
      </c>
      <c r="D19" t="s">
        <v>30</v>
      </c>
      <c r="E19" s="3">
        <f>3872.63+431.83</f>
        <v>4304.46</v>
      </c>
      <c r="F19" s="3">
        <f>3903.16+432</f>
        <v>4335.16</v>
      </c>
      <c r="G19" s="3">
        <f>3931.7+433.07</f>
        <v>4364.7699999999995</v>
      </c>
      <c r="H19" s="3">
        <v>4639.39</v>
      </c>
      <c r="I19" s="3">
        <v>4633.8</v>
      </c>
      <c r="J19" s="3">
        <v>4715.69</v>
      </c>
    </row>
    <row r="20" spans="2:11" ht="14.25">
      <c r="B20">
        <v>246</v>
      </c>
      <c r="C20" t="s">
        <v>31</v>
      </c>
      <c r="D20" t="s">
        <v>32</v>
      </c>
      <c r="E20" s="1">
        <v>22871.23</v>
      </c>
      <c r="F20" s="1">
        <v>23031.63</v>
      </c>
      <c r="G20" s="1">
        <v>23186.16</v>
      </c>
      <c r="H20" s="1">
        <v>23268.55</v>
      </c>
      <c r="I20" s="1">
        <v>23247</v>
      </c>
      <c r="J20" s="1">
        <v>23165.69</v>
      </c>
      <c r="K20" s="1">
        <v>23052.62</v>
      </c>
    </row>
    <row r="22" spans="2:9" ht="14.25">
      <c r="B22">
        <v>315</v>
      </c>
      <c r="C22" t="s">
        <v>33</v>
      </c>
      <c r="D22" t="s">
        <v>34</v>
      </c>
      <c r="E22" s="1">
        <v>42287.6</v>
      </c>
      <c r="F22" s="1">
        <v>42439.7</v>
      </c>
      <c r="G22" s="1">
        <v>42583.13</v>
      </c>
      <c r="H22" s="1">
        <v>42603.71</v>
      </c>
      <c r="I22" s="1">
        <v>43418.66</v>
      </c>
    </row>
    <row r="23" spans="2:12" ht="14.25">
      <c r="B23">
        <v>325</v>
      </c>
      <c r="C23" t="s">
        <v>35</v>
      </c>
      <c r="D23" t="s">
        <v>36</v>
      </c>
      <c r="E23" s="1">
        <v>29244.61</v>
      </c>
      <c r="F23" s="1">
        <v>29082.33</v>
      </c>
      <c r="G23" s="1">
        <v>24968.03</v>
      </c>
      <c r="H23" s="1">
        <v>26811.13</v>
      </c>
      <c r="I23" s="1">
        <v>27442.08</v>
      </c>
      <c r="J23" s="1">
        <v>29889.24</v>
      </c>
      <c r="K23" s="1">
        <v>30183.22</v>
      </c>
      <c r="L23" s="1">
        <v>26501.17</v>
      </c>
    </row>
    <row r="24" spans="2:11" ht="14.25">
      <c r="B24">
        <v>335</v>
      </c>
      <c r="C24" t="s">
        <v>37</v>
      </c>
      <c r="D24" t="s">
        <v>38</v>
      </c>
      <c r="E24" s="2">
        <v>81653.19</v>
      </c>
      <c r="F24" s="2">
        <v>81484.49</v>
      </c>
      <c r="G24" s="2">
        <v>82340.44</v>
      </c>
      <c r="H24" s="2">
        <v>81850.73</v>
      </c>
      <c r="I24" s="2">
        <v>82057.14</v>
      </c>
      <c r="J24" s="2">
        <v>83016.85</v>
      </c>
      <c r="K24" s="2">
        <v>82646.53</v>
      </c>
    </row>
    <row r="25" spans="2:10" ht="14.25">
      <c r="B25">
        <v>415</v>
      </c>
      <c r="C25" t="s">
        <v>39</v>
      </c>
      <c r="D25" t="s">
        <v>40</v>
      </c>
      <c r="E25" s="1">
        <f>25724.26+2839.47</f>
        <v>28563.73</v>
      </c>
      <c r="F25" s="1">
        <f>24436.38+2839</f>
        <v>27275.38</v>
      </c>
      <c r="G25" s="1">
        <f>26848.24+2838.99</f>
        <v>29687.230000000003</v>
      </c>
      <c r="H25" s="1">
        <v>29230.68</v>
      </c>
      <c r="I25" s="1">
        <v>32167.53</v>
      </c>
      <c r="J25" s="1">
        <v>30430.72</v>
      </c>
    </row>
    <row r="26" spans="2:11" ht="14.25">
      <c r="B26">
        <v>425</v>
      </c>
      <c r="C26" t="s">
        <v>41</v>
      </c>
      <c r="D26" t="s">
        <v>42</v>
      </c>
      <c r="E26" s="1">
        <f>9196.77+12826.69</f>
        <v>22023.46</v>
      </c>
      <c r="F26" s="1">
        <f>9804.18+12338.02</f>
        <v>22142.2</v>
      </c>
      <c r="G26" s="1">
        <f>9409.67+12851.67</f>
        <v>22261.34</v>
      </c>
      <c r="H26" s="1">
        <f>9109.72+12330.56</f>
        <v>21440.28</v>
      </c>
      <c r="I26" s="1">
        <f>9572.74+12754.3</f>
        <v>22327.04</v>
      </c>
      <c r="J26" s="1">
        <f>9332.55+13117.29</f>
        <v>22449.84</v>
      </c>
      <c r="K26" s="1">
        <f>9795.63+12455.16</f>
        <v>22250.79</v>
      </c>
    </row>
    <row r="28" spans="2:9" ht="14.25">
      <c r="B28">
        <v>445</v>
      </c>
      <c r="C28" t="s">
        <v>43</v>
      </c>
      <c r="D28" t="s">
        <v>44</v>
      </c>
      <c r="E28" s="4">
        <v>50501.43</v>
      </c>
      <c r="F28" s="4">
        <v>50358.04</v>
      </c>
      <c r="G28" s="4">
        <v>50091.55</v>
      </c>
      <c r="H28" s="4">
        <v>50696.9</v>
      </c>
      <c r="I28" s="4">
        <v>51044.35</v>
      </c>
    </row>
    <row r="29" spans="2:12" ht="14.25">
      <c r="B29">
        <v>451</v>
      </c>
      <c r="C29" t="s">
        <v>45</v>
      </c>
      <c r="D29" t="s">
        <v>46</v>
      </c>
      <c r="E29" s="1">
        <v>4216.65</v>
      </c>
      <c r="F29" s="1">
        <v>4052.55</v>
      </c>
      <c r="G29" s="1">
        <v>3896.35</v>
      </c>
      <c r="H29" s="1">
        <v>3738.59</v>
      </c>
      <c r="I29" s="1">
        <v>4574.42</v>
      </c>
      <c r="J29" s="1">
        <v>4351.84</v>
      </c>
      <c r="K29" s="1">
        <v>4133.24</v>
      </c>
      <c r="L29" s="1">
        <v>3917.59</v>
      </c>
    </row>
    <row r="30" spans="2:12" ht="14.25">
      <c r="B30">
        <v>478</v>
      </c>
      <c r="C30" t="s">
        <v>47</v>
      </c>
      <c r="D30" t="s">
        <v>48</v>
      </c>
      <c r="E30" s="1">
        <f>58300.33+4622.87</f>
        <v>62923.200000000004</v>
      </c>
      <c r="F30" s="1">
        <f>58421.87+4084.88</f>
        <v>62506.75</v>
      </c>
      <c r="G30" s="1">
        <f>55955.88+3488.37</f>
        <v>59444.25</v>
      </c>
      <c r="H30" s="1">
        <f>56062.37+2778.62</f>
        <v>58840.990000000005</v>
      </c>
      <c r="I30" s="1">
        <f>58001.62+1950.27</f>
        <v>59951.89</v>
      </c>
      <c r="J30" s="1">
        <f>57740.27+1113.42</f>
        <v>58853.689999999995</v>
      </c>
      <c r="K30" s="1">
        <f>59448.42+165.48</f>
        <v>59613.9</v>
      </c>
      <c r="L30" s="1">
        <v>10194.48</v>
      </c>
    </row>
    <row r="31" spans="2:12" ht="14.25">
      <c r="B31">
        <v>495</v>
      </c>
      <c r="C31" t="s">
        <v>49</v>
      </c>
      <c r="D31" t="s">
        <v>50</v>
      </c>
      <c r="E31" s="2">
        <v>8432.13</v>
      </c>
      <c r="F31" s="2">
        <v>8094.36</v>
      </c>
      <c r="G31" s="2">
        <v>7773.54</v>
      </c>
      <c r="H31" s="2">
        <v>8450.04</v>
      </c>
      <c r="I31" s="2">
        <v>8054.61</v>
      </c>
      <c r="J31" s="2">
        <v>7655.64</v>
      </c>
      <c r="K31" s="2">
        <v>8262.97</v>
      </c>
      <c r="L31" s="2">
        <v>7820.95</v>
      </c>
    </row>
    <row r="32" spans="2:11" ht="14.25">
      <c r="B32">
        <v>502</v>
      </c>
      <c r="C32" t="s">
        <v>51</v>
      </c>
      <c r="D32" t="s">
        <v>52</v>
      </c>
      <c r="E32" s="1">
        <v>30370.49</v>
      </c>
      <c r="F32" s="1">
        <v>25907.83</v>
      </c>
      <c r="G32" s="1">
        <v>27408.76</v>
      </c>
      <c r="H32" s="1">
        <v>26761.78</v>
      </c>
      <c r="I32" s="1">
        <v>24907.73</v>
      </c>
      <c r="J32" s="1">
        <v>27503.32</v>
      </c>
      <c r="K32" s="1">
        <v>26973.31</v>
      </c>
    </row>
    <row r="34" spans="2:12" ht="14.25">
      <c r="B34">
        <v>505</v>
      </c>
      <c r="C34" t="s">
        <v>53</v>
      </c>
      <c r="D34" t="s">
        <v>54</v>
      </c>
      <c r="E34" s="2">
        <v>15117.64</v>
      </c>
      <c r="F34" s="2">
        <v>15116.96</v>
      </c>
      <c r="G34" s="2">
        <v>15116.83</v>
      </c>
      <c r="H34" s="2">
        <v>15116.67</v>
      </c>
      <c r="I34" s="2">
        <v>15117.01</v>
      </c>
      <c r="J34" s="2">
        <v>15116.72</v>
      </c>
      <c r="K34" s="2">
        <v>15116.61</v>
      </c>
      <c r="L34" s="2">
        <v>15116.37</v>
      </c>
    </row>
    <row r="35" spans="2:11" ht="14.25">
      <c r="B35">
        <v>521</v>
      </c>
      <c r="C35" t="s">
        <v>55</v>
      </c>
      <c r="D35" t="s">
        <v>56</v>
      </c>
      <c r="E35" s="1">
        <f>97252.92+7733.59</f>
        <v>104986.51</v>
      </c>
      <c r="F35" s="1">
        <f>97972.59+6831.2</f>
        <v>104803.79</v>
      </c>
      <c r="G35" s="1">
        <f>100768.2+5750.92</f>
        <v>106519.12</v>
      </c>
      <c r="H35" s="1">
        <f>103430.92+4432.24</f>
        <v>107863.16</v>
      </c>
      <c r="I35" s="5">
        <f>103611.24+2944.55</f>
        <v>106555.79000000001</v>
      </c>
      <c r="J35" s="1">
        <f>105524.55+1405.85</f>
        <v>106930.40000000001</v>
      </c>
      <c r="K35" s="1">
        <v>87919.85</v>
      </c>
    </row>
    <row r="36" spans="2:11" ht="14.25">
      <c r="B36">
        <v>585</v>
      </c>
      <c r="C36" t="s">
        <v>57</v>
      </c>
      <c r="D36" t="s">
        <v>58</v>
      </c>
      <c r="E36" s="1">
        <f>52832.23+3886.62</f>
        <v>56718.850000000006</v>
      </c>
      <c r="F36" s="1">
        <f>53865.62+3386.83</f>
        <v>57252.450000000004</v>
      </c>
      <c r="G36" s="1">
        <f>54304.83+2801.27</f>
        <v>57106.1</v>
      </c>
      <c r="H36" s="1">
        <f>55107.27+2095.14</f>
        <v>57202.409999999996</v>
      </c>
      <c r="I36" s="1">
        <f>55820.14+1289.27</f>
        <v>57109.409999999996</v>
      </c>
      <c r="J36" s="1">
        <f>56778.27+456.93</f>
        <v>57235.2</v>
      </c>
      <c r="K36" s="1">
        <v>28575.93</v>
      </c>
    </row>
    <row r="37" spans="2:11" ht="14.25">
      <c r="B37">
        <v>592</v>
      </c>
      <c r="C37" t="s">
        <v>59</v>
      </c>
      <c r="D37" t="s">
        <v>60</v>
      </c>
      <c r="E37" s="1">
        <v>14358.6</v>
      </c>
      <c r="F37" s="1">
        <v>14758.05</v>
      </c>
      <c r="G37" s="1">
        <v>14166.68</v>
      </c>
      <c r="H37" s="1">
        <v>14670.08</v>
      </c>
      <c r="I37" s="1">
        <v>14863.13</v>
      </c>
      <c r="J37" s="1">
        <v>14349.23</v>
      </c>
      <c r="K37" s="1">
        <v>14541.52</v>
      </c>
    </row>
    <row r="38" spans="2:11" ht="14.25">
      <c r="B38">
        <v>593</v>
      </c>
      <c r="C38" t="s">
        <v>61</v>
      </c>
      <c r="D38" t="s">
        <v>62</v>
      </c>
      <c r="E38" s="1">
        <f>51484.26+3883.97</f>
        <v>55368.23</v>
      </c>
      <c r="F38" s="1">
        <f>52232.97+3400.48</f>
        <v>55633.450000000004</v>
      </c>
      <c r="G38" s="1">
        <f>52073.48+2840.74</f>
        <v>54914.22</v>
      </c>
      <c r="H38" s="1">
        <f>52896.74+2164.99</f>
        <v>55061.729999999996</v>
      </c>
      <c r="I38" s="1">
        <f>53675.99+1392.32</f>
        <v>55068.31</v>
      </c>
      <c r="J38" s="2">
        <f>45222.32+734.84</f>
        <v>45957.159999999996</v>
      </c>
      <c r="K38" s="2">
        <v>45957.87</v>
      </c>
    </row>
    <row r="40" spans="2:11" ht="14.25">
      <c r="B40" t="s">
        <v>74</v>
      </c>
      <c r="C40" t="s">
        <v>64</v>
      </c>
      <c r="E40" s="1">
        <f aca="true" t="shared" si="0" ref="E40:K40">SUM(E3:E38)</f>
        <v>1023481.2699999998</v>
      </c>
      <c r="F40" s="1">
        <f t="shared" si="0"/>
        <v>1018178.2599999999</v>
      </c>
      <c r="G40" s="1">
        <f t="shared" si="0"/>
        <v>1019041.5900000001</v>
      </c>
      <c r="H40" s="1">
        <f t="shared" si="0"/>
        <v>1021619.9300000002</v>
      </c>
      <c r="I40" s="1">
        <f t="shared" si="0"/>
        <v>1026837.06</v>
      </c>
      <c r="J40" s="1">
        <f t="shared" si="0"/>
        <v>866289.3399999997</v>
      </c>
      <c r="K40" s="1">
        <f t="shared" si="0"/>
        <v>759739.42</v>
      </c>
    </row>
    <row r="43" ht="14.25">
      <c r="C43" t="s">
        <v>76</v>
      </c>
    </row>
    <row r="44" ht="14.25">
      <c r="C44" t="s">
        <v>73</v>
      </c>
    </row>
    <row r="60" ht="14.25">
      <c r="A60" t="s">
        <v>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lisa.collins</cp:lastModifiedBy>
  <dcterms:created xsi:type="dcterms:W3CDTF">2012-06-18T15:19:26Z</dcterms:created>
  <dcterms:modified xsi:type="dcterms:W3CDTF">2015-06-15T17:30:46Z</dcterms:modified>
  <cp:category/>
  <cp:version/>
  <cp:contentType/>
  <cp:contentStatus/>
</cp:coreProperties>
</file>